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" windowWidth="7485" windowHeight="4140"/>
  </bookViews>
  <sheets>
    <sheet name="Zadanie" sheetId="5" r:id="rId1"/>
    <sheet name="Figury" sheetId="6" r:id="rId2"/>
  </sheets>
  <definedNames>
    <definedName name="_xlnm._FilterDatabase" hidden="1">#REF!</definedName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24519" fullCalcOnLoad="1"/>
</workbook>
</file>

<file path=xl/calcChain.xml><?xml version="1.0" encoding="utf-8"?>
<calcChain xmlns="http://schemas.openxmlformats.org/spreadsheetml/2006/main">
  <c r="W87" i="5"/>
  <c r="E87"/>
  <c r="N87"/>
  <c r="L87"/>
  <c r="J87"/>
  <c r="I87"/>
  <c r="H87"/>
  <c r="W85"/>
  <c r="E85"/>
  <c r="N85"/>
  <c r="L85"/>
  <c r="J85"/>
  <c r="I85"/>
  <c r="H85"/>
  <c r="W83"/>
  <c r="E83"/>
  <c r="N83"/>
  <c r="L83"/>
  <c r="J83"/>
  <c r="I83"/>
  <c r="H83"/>
  <c r="J82"/>
  <c r="H82"/>
  <c r="J81"/>
  <c r="H81"/>
  <c r="J80"/>
  <c r="H80"/>
  <c r="W76"/>
  <c r="E76"/>
  <c r="N76"/>
  <c r="L76"/>
  <c r="J76"/>
  <c r="I76"/>
  <c r="H76"/>
  <c r="W74"/>
  <c r="E74"/>
  <c r="N74"/>
  <c r="L74"/>
  <c r="J74"/>
  <c r="I74"/>
  <c r="H74"/>
  <c r="L73"/>
  <c r="J73"/>
  <c r="H73"/>
  <c r="L72"/>
  <c r="J72"/>
  <c r="H72"/>
  <c r="W69"/>
  <c r="E69"/>
  <c r="N69"/>
  <c r="L69"/>
  <c r="J69"/>
  <c r="I69"/>
  <c r="H69"/>
  <c r="L68"/>
  <c r="J68"/>
  <c r="H68"/>
  <c r="W65"/>
  <c r="E65"/>
  <c r="N65"/>
  <c r="L65"/>
  <c r="J65"/>
  <c r="I65"/>
  <c r="H65"/>
  <c r="J64"/>
  <c r="H64"/>
  <c r="N63"/>
  <c r="J63"/>
  <c r="H63"/>
  <c r="L62"/>
  <c r="J62"/>
  <c r="H62"/>
  <c r="N61"/>
  <c r="J61"/>
  <c r="H61"/>
  <c r="L60"/>
  <c r="J60"/>
  <c r="H60"/>
  <c r="N59"/>
  <c r="J59"/>
  <c r="H59"/>
  <c r="L58"/>
  <c r="J58"/>
  <c r="H58"/>
  <c r="N57"/>
  <c r="J57"/>
  <c r="H57"/>
  <c r="L56"/>
  <c r="J56"/>
  <c r="H56"/>
  <c r="N55"/>
  <c r="J55"/>
  <c r="H55"/>
  <c r="L54"/>
  <c r="J54"/>
  <c r="H54"/>
  <c r="W51"/>
  <c r="E51"/>
  <c r="N51"/>
  <c r="L51"/>
  <c r="J51"/>
  <c r="I51"/>
  <c r="H51"/>
  <c r="J50"/>
  <c r="H50"/>
  <c r="L49"/>
  <c r="J49"/>
  <c r="H49"/>
  <c r="L48"/>
  <c r="J48"/>
  <c r="H48"/>
  <c r="N47"/>
  <c r="J47"/>
  <c r="H47"/>
  <c r="L46"/>
  <c r="J46"/>
  <c r="H46"/>
  <c r="J45"/>
  <c r="H45"/>
  <c r="W41"/>
  <c r="E41"/>
  <c r="N41"/>
  <c r="L41"/>
  <c r="J41"/>
  <c r="I41"/>
  <c r="H41"/>
  <c r="W39"/>
  <c r="E39"/>
  <c r="N39"/>
  <c r="L39"/>
  <c r="J39"/>
  <c r="I39"/>
  <c r="H39"/>
  <c r="J38"/>
  <c r="H38"/>
  <c r="J37"/>
  <c r="H37"/>
  <c r="J36"/>
  <c r="H36"/>
  <c r="J35"/>
  <c r="H35"/>
  <c r="J34"/>
  <c r="H34"/>
  <c r="J32"/>
  <c r="H32"/>
  <c r="J31"/>
  <c r="H31"/>
  <c r="J30"/>
  <c r="H30"/>
  <c r="J29"/>
  <c r="H29"/>
  <c r="N28"/>
  <c r="L28"/>
  <c r="J28"/>
  <c r="H28"/>
  <c r="N27"/>
  <c r="L27"/>
  <c r="J27"/>
  <c r="H27"/>
  <c r="J26"/>
  <c r="H26"/>
  <c r="L25"/>
  <c r="J25"/>
  <c r="H25"/>
  <c r="J24"/>
  <c r="H24"/>
  <c r="W21"/>
  <c r="E21"/>
  <c r="N21"/>
  <c r="L21"/>
  <c r="J21"/>
  <c r="I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D8"/>
</calcChain>
</file>

<file path=xl/sharedStrings.xml><?xml version="1.0" encoding="utf-8"?>
<sst xmlns="http://schemas.openxmlformats.org/spreadsheetml/2006/main" count="377" uniqueCount="212">
  <si>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</si>
  <si>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</si>
  <si>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</si>
  <si>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</si>
  <si>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</si>
  <si>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</si>
  <si>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</si>
  <si>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</si>
  <si>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</si>
  <si>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</si>
  <si>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</si>
  <si>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</si>
  <si>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</si>
  <si>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</si>
  <si>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</si>
  <si>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E</t>
  </si>
  <si>
    <t xml:space="preserve">Spracoval: </t>
  </si>
  <si>
    <t xml:space="preserve">Projektant: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</si>
  <si>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</si>
  <si>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</si>
  <si>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</si>
  <si>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</si>
  <si>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</si>
  <si>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</si>
  <si>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</si>
  <si>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</si>
  <si>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</si>
  <si>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</si>
  <si>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</si>
  <si>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</si>
  <si>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</si>
  <si>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</si>
  <si>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</si>
  <si>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</si>
  <si>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</si>
  <si>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</si>
  <si>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</si>
  <si>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</si>
  <si>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</si>
  <si>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</si>
  <si>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</si>
  <si>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</si>
  <si>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</si>
  <si>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</si>
  <si>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</si>
  <si>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</si>
  <si>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</si>
  <si>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</si>
  <si>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</si>
  <si>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</si>
  <si>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</si>
  <si>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</si>
  <si>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</si>
  <si>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</si>
  <si>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</si>
  <si>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</si>
  <si>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</si>
  <si>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</si>
  <si>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</si>
  <si>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</si>
  <si>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</si>
  <si>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</si>
  <si>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Raková </t>
  </si>
  <si>
    <t xml:space="preserve">Spracoval:                                         </t>
  </si>
  <si>
    <t xml:space="preserve">JKSO : </t>
  </si>
  <si>
    <t>Dátum: 05.06.2019</t>
  </si>
  <si>
    <t>Stavba :ZNÍŽENIE ENERGETICKEJ NÁROČNOSTI BUDOVY HASIČSKEJ ZBROJNICE č. 199</t>
  </si>
  <si>
    <t>HLUBINA Stanislav</t>
  </si>
  <si>
    <t>Ceny</t>
  </si>
  <si>
    <t>PRÁCE A DODÁVKY HSV</t>
  </si>
  <si>
    <t>6 - ÚPRAVY POVRCHOV, PODLAHY, VÝPLNE</t>
  </si>
  <si>
    <t>011</t>
  </si>
  <si>
    <t xml:space="preserve">62246-4232   </t>
  </si>
  <si>
    <t>Omietka vonk. stien tenkovrstv. silikónová 1,5mm</t>
  </si>
  <si>
    <t>m2</t>
  </si>
  <si>
    <t>45.41.10</t>
  </si>
  <si>
    <t xml:space="preserve">62248-1118   </t>
  </si>
  <si>
    <t>Potiahnutie vonk. stien  a podhľadu sklovláknitým pletivom vtlačeným do tmelu</t>
  </si>
  <si>
    <t xml:space="preserve">62599-1101   </t>
  </si>
  <si>
    <t>Zatepl. vonk. stienmin. vlna  + omietka silikón 1,5mm vrátane rohovníkov,líšt, detailov hr. 20 mm</t>
  </si>
  <si>
    <t xml:space="preserve">62599-11021  </t>
  </si>
  <si>
    <t>Zatepl. vonk. stienmin. vlna  + omietka vnút. štuková vrátane rohovníkov,líšt, detailov hr. 50 mm</t>
  </si>
  <si>
    <t xml:space="preserve">62599-1105   </t>
  </si>
  <si>
    <t>Zatepl. vonk. stienmin. vlna  + omietka silikón 1,5mm vrátane rohovníkov,líšt, detailov hr. 80 mm</t>
  </si>
  <si>
    <t xml:space="preserve">62599-1116   </t>
  </si>
  <si>
    <t>Zatepl. vonk. stienmin. vlna  + omietka silikón 1,5mm vrátane rohovníkov,líšt, detailov  hr.160 mm</t>
  </si>
  <si>
    <t xml:space="preserve">62599-3011   </t>
  </si>
  <si>
    <t>Zatepl.vonk sokla polystyr XPS hr. 50 mm a omiet. Baumit mozaika</t>
  </si>
  <si>
    <t xml:space="preserve">6 - ÚPRAVY POVRCHOV, PODLAHY, VÝPLNE  spolu: </t>
  </si>
  <si>
    <t>9 - OSTATNÉ KONŠTRUKCIE A PRÁCE</t>
  </si>
  <si>
    <t>003</t>
  </si>
  <si>
    <t xml:space="preserve">94194-1042   </t>
  </si>
  <si>
    <t>Montáž lešenia ľahk. radového s podlahami š. do 1,2 m v. do 30 m</t>
  </si>
  <si>
    <t>45.25.10</t>
  </si>
  <si>
    <t xml:space="preserve">94194-1292   </t>
  </si>
  <si>
    <t>Príplatok za prvý a každý ďalší mesiac použitia lešenia k pol. -1042</t>
  </si>
  <si>
    <t xml:space="preserve">94194-1842   </t>
  </si>
  <si>
    <t>Demontáž lešenia ľahk. radového s podlahami š. do 1,2 m v. do 30 m</t>
  </si>
  <si>
    <t>013</t>
  </si>
  <si>
    <t xml:space="preserve">96208-1131   </t>
  </si>
  <si>
    <t>Búranie priečok zo sklenených tvárnic hr. do 10 cm</t>
  </si>
  <si>
    <t>45.11.11</t>
  </si>
  <si>
    <t xml:space="preserve">97103-3561   </t>
  </si>
  <si>
    <t>Vybúr. otvorov do 1 m2 v murive tehl. MV, MVC hr. do 60 cm</t>
  </si>
  <si>
    <t>m3</t>
  </si>
  <si>
    <t xml:space="preserve">97901-1111   </t>
  </si>
  <si>
    <t>Zvislá doprava sute a vybúr. hmôt za prvé podlažie</t>
  </si>
  <si>
    <t>t</t>
  </si>
  <si>
    <t xml:space="preserve">97901-1121   </t>
  </si>
  <si>
    <t>Zvislá doprava sute a vybúr. hmôt za každé ďalšie podlažie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</si>
  <si>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</si>
  <si>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</si>
  <si>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</si>
  <si>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</si>
  <si>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>1,287*5 =   6,435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</si>
  <si>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</si>
  <si>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</si>
  <si>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</si>
  <si>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</si>
  <si>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97913-1409   </t>
  </si>
  <si>
    <t>Poplatok za ulož.a znešk.staveb.sute na vymedzených skládkach "O"-ostatný odpad</t>
  </si>
  <si>
    <t xml:space="preserve">99801-1003   </t>
  </si>
  <si>
    <t>Presun hmôt pre budovy murované výšky do 24 m</t>
  </si>
  <si>
    <t>45.21.6*</t>
  </si>
  <si>
    <t>000</t>
  </si>
  <si>
    <t xml:space="preserve">99999-0004   </t>
  </si>
  <si>
    <t>Demontáž úprava a opätovná montáž prvkov na fasáde (mriežky,držiaky,svietidlá a pod)</t>
  </si>
  <si>
    <t>hod</t>
  </si>
  <si>
    <t>45.45.13</t>
  </si>
  <si>
    <t xml:space="preserve">9 - OSTATNÉ KONŠTRUKCIE A PRÁCE  spolu: </t>
  </si>
  <si>
    <t xml:space="preserve">PRÁCE A DODÁVKY HSV  spolu: </t>
  </si>
  <si>
    <t>PRÁCE A DODÁVKY PSV</t>
  </si>
  <si>
    <t>762 - Konštrukcie tesárske</t>
  </si>
  <si>
    <t>762</t>
  </si>
  <si>
    <t xml:space="preserve">76234-1210   </t>
  </si>
  <si>
    <t>Montáž debnenia striech rovných z dosiek hrubých na zraz</t>
  </si>
  <si>
    <t>I</t>
  </si>
  <si>
    <t>45.22.11</t>
  </si>
  <si>
    <t xml:space="preserve">   </t>
  </si>
  <si>
    <t xml:space="preserve">60510-2000   </t>
  </si>
  <si>
    <t>Doska SM</t>
  </si>
  <si>
    <t>11.22.11</t>
  </si>
  <si>
    <t xml:space="preserve">76234-2811   </t>
  </si>
  <si>
    <t>Demontáž latovania striech os. vzdial. do 22 cm</t>
  </si>
  <si>
    <t xml:space="preserve">76239-5000   </t>
  </si>
  <si>
    <t>Spojovacie a ochranné prostriedky k montáži krovov</t>
  </si>
  <si>
    <t xml:space="preserve">76242-0013   </t>
  </si>
  <si>
    <t>Obloženie odstrešia z dosiek CETRIS skrutk. na zraz hr. dosky 16 mm</t>
  </si>
  <si>
    <t xml:space="preserve">  .  .  </t>
  </si>
  <si>
    <t xml:space="preserve">99876-2203   </t>
  </si>
  <si>
    <t>Presun hmôt pre tesárske konštr. v objektoch  výšky do 24 m</t>
  </si>
  <si>
    <t>45.42.13</t>
  </si>
  <si>
    <t xml:space="preserve">762 - Konštrukcie tesárske  spolu: </t>
  </si>
  <si>
    <t>764 - Konštrukcie klampiarske</t>
  </si>
  <si>
    <t>764</t>
  </si>
  <si>
    <t xml:space="preserve">76431-1203   </t>
  </si>
  <si>
    <t>Strešná krytina z falcovaného poplast pozink. plechu vrátane detailov a oplechovaní</t>
  </si>
  <si>
    <t>45.22.12</t>
  </si>
  <si>
    <t xml:space="preserve">76431-2822   </t>
  </si>
  <si>
    <t>Klamp. demont. zastrešenia hladkého 670, do 30° nad 25m2</t>
  </si>
  <si>
    <t xml:space="preserve">76435-2203   </t>
  </si>
  <si>
    <t>Klamp. PZ poplast  pl. žľaby pododkvap. polkruh. rš 330 dl 5m-</t>
  </si>
  <si>
    <t>m</t>
  </si>
  <si>
    <t>45.22.13</t>
  </si>
  <si>
    <t xml:space="preserve">76435-2810   </t>
  </si>
  <si>
    <t>Klamp. demont. žľaby polkruhové rš 330, do 30°</t>
  </si>
  <si>
    <t xml:space="preserve">76439-1230   </t>
  </si>
  <si>
    <t>Klamp. PZ poplast pl. lišta záveterná rš 400</t>
  </si>
  <si>
    <t xml:space="preserve">76439-1820   </t>
  </si>
  <si>
    <t>Klamp. demont. záveterná lišta rš 330, do 30°</t>
  </si>
  <si>
    <t xml:space="preserve">76441-0260   </t>
  </si>
  <si>
    <t>Klamp. PZ poplast  pl. oplechovanie parapetov rš 400</t>
  </si>
  <si>
    <t xml:space="preserve">76441-0850   </t>
  </si>
  <si>
    <t>Klamp. demont. parapetov rš 330</t>
  </si>
  <si>
    <t xml:space="preserve">76445-4203   </t>
  </si>
  <si>
    <t>Klamp. PZ poplast  pl. rúry odpadové kruhové d-120</t>
  </si>
  <si>
    <t xml:space="preserve">76445-4802   </t>
  </si>
  <si>
    <t>Klamp. demont. rúr odpadových kruhových d-120</t>
  </si>
  <si>
    <t xml:space="preserve">99876-4203   </t>
  </si>
  <si>
    <t>Presun hmôt pre klampiarske konštr. v objektoch  výšky do 24 m</t>
  </si>
  <si>
    <t xml:space="preserve">764 - Konštrukcie klampiarske  spolu: </t>
  </si>
  <si>
    <t>783 - Nátery</t>
  </si>
  <si>
    <t>783</t>
  </si>
  <si>
    <t xml:space="preserve">78378-2203   </t>
  </si>
  <si>
    <t>Nátery tesárskych konštr. Lastanoxom Q (Bochemit QB-inovovaná náhrada)</t>
  </si>
  <si>
    <t>45.44.22</t>
  </si>
  <si>
    <t xml:space="preserve">783 - Nátery  spolu: </t>
  </si>
  <si>
    <t>784 - Maľby</t>
  </si>
  <si>
    <t>784</t>
  </si>
  <si>
    <t xml:space="preserve">78441-2301   </t>
  </si>
  <si>
    <t>Pačok 2x váp. mliekom s obrús. a presádr. v miest. do 3,8m</t>
  </si>
  <si>
    <t>45.44.21</t>
  </si>
  <si>
    <t xml:space="preserve">78445-2271   </t>
  </si>
  <si>
    <t>Maľba zo zmesí tekut. 1 far. dvojnás. v miest. do 3,8m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</si>
  <si>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</si>
  <si>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</si>
  <si>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</si>
  <si>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</si>
  <si>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</si>
  <si>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 xml:space="preserve">21001-0PC    </t>
  </si>
  <si>
    <t>Revízia elektroinštalácie - upravovanej časti na fasáde + bleskozvod</t>
  </si>
  <si>
    <t>kpl</t>
  </si>
  <si>
    <t>M</t>
  </si>
  <si>
    <t>45.31.1*</t>
  </si>
  <si>
    <t xml:space="preserve">21001-0PC3   </t>
  </si>
  <si>
    <t>Bleskozvod v chráničke D32</t>
  </si>
  <si>
    <t xml:space="preserve">21001-PC001  </t>
  </si>
  <si>
    <t>Demontáž bleskozvodu</t>
  </si>
  <si>
    <t xml:space="preserve">M21 - 155 Elektromontáže  spolu: </t>
  </si>
  <si>
    <t xml:space="preserve">PRÁCE A DODÁVKY M  spolu: </t>
  </si>
  <si>
    <t>Za rozpočet celkom</t>
  </si>
  <si>
    <t>Figura</t>
  </si>
</sst>
</file>

<file path=xl/styles.xml><?xml version="1.0" encoding="utf-8"?>
<styleSheet xmlns="http://schemas.openxmlformats.org/spreadsheetml/2006/main">
  <numFmts count="5">
    <numFmt numFmtId="168" formatCode="_-* #,##0\ &quot;Sk&quot;_-;\-* #,##0\ &quot;Sk&quot;_-;_-* &quot;-&quot;\ &quot;Sk&quot;_-;_-@_-"/>
    <numFmt numFmtId="180" formatCode="#,##0.000"/>
    <numFmt numFmtId="181" formatCode="#,##0.00000"/>
    <numFmt numFmtId="187" formatCode="#,##0&quot; Sk&quot;;[Red]&quot;-&quot;#,##0&quot; Sk&quot;"/>
    <numFmt numFmtId="195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87" fontId="6" fillId="0" borderId="1"/>
    <xf numFmtId="0" fontId="6" fillId="0" borderId="1" applyFont="0" applyFill="0"/>
    <xf numFmtId="168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0" fontId="1" fillId="0" borderId="0" xfId="0" applyNumberFormat="1" applyFont="1" applyProtection="1"/>
    <xf numFmtId="4" fontId="1" fillId="0" borderId="0" xfId="0" applyNumberFormat="1" applyFont="1" applyProtection="1"/>
    <xf numFmtId="181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80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0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95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12" xfId="0" applyFont="1" applyBorder="1" applyAlignment="1" applyProtection="1">
      <alignment horizontal="left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</xf>
    <xf numFmtId="0" fontId="1" fillId="0" borderId="15" xfId="0" applyNumberFormat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Continuous"/>
    </xf>
    <xf numFmtId="0" fontId="1" fillId="0" borderId="16" xfId="0" applyFont="1" applyBorder="1" applyAlignment="1" applyProtection="1">
      <alignment horizontal="centerContinuous"/>
    </xf>
    <xf numFmtId="0" fontId="1" fillId="0" borderId="11" xfId="0" applyFont="1" applyBorder="1" applyAlignment="1" applyProtection="1">
      <alignment horizontal="centerContinuous"/>
    </xf>
    <xf numFmtId="0" fontId="1" fillId="0" borderId="13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1" fontId="3" fillId="0" borderId="0" xfId="0" applyNumberFormat="1" applyFont="1" applyAlignment="1" applyProtection="1">
      <alignment vertical="top"/>
    </xf>
    <xf numFmtId="180" fontId="3" fillId="0" borderId="0" xfId="0" applyNumberFormat="1" applyFont="1" applyAlignment="1" applyProtection="1">
      <alignment vertical="top"/>
    </xf>
    <xf numFmtId="49" fontId="7" fillId="0" borderId="0" xfId="0" applyNumberFormat="1" applyFont="1" applyAlignment="1" applyProtection="1">
      <alignment horizontal="left" vertical="top" wrapText="1"/>
    </xf>
    <xf numFmtId="180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4" fontId="7" fillId="0" borderId="0" xfId="0" applyNumberFormat="1" applyFont="1" applyAlignment="1" applyProtection="1">
      <alignment vertical="top"/>
    </xf>
    <xf numFmtId="181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horizontal="center" vertical="top"/>
    </xf>
    <xf numFmtId="195" fontId="7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showGridLines="0" tabSelected="1" workbookViewId="0">
      <selection activeCell="O1" sqref="O1:O65536"/>
    </sheetView>
  </sheetViews>
  <sheetFormatPr defaultRowHeight="12.75"/>
  <cols>
    <col min="1" max="1" width="6.7109375" style="24" customWidth="1"/>
    <col min="2" max="2" width="3.7109375" style="25" customWidth="1"/>
    <col min="3" max="3" width="13" style="26" customWidth="1"/>
    <col min="4" max="4" width="35.7109375" style="51" customWidth="1"/>
    <col min="5" max="5" width="10.7109375" style="28" customWidth="1"/>
    <col min="6" max="6" width="5.28515625" style="27" customWidth="1"/>
    <col min="7" max="7" width="8.7109375" style="29" customWidth="1"/>
    <col min="8" max="9" width="9.7109375" style="29" hidden="1" customWidth="1"/>
    <col min="10" max="10" width="9.7109375" style="29" customWidth="1"/>
    <col min="11" max="11" width="7.42578125" style="30" hidden="1" customWidth="1"/>
    <col min="12" max="12" width="8.28515625" style="30" hidden="1" customWidth="1"/>
    <col min="13" max="13" width="9.140625" style="28" hidden="1" customWidth="1"/>
    <col min="14" max="14" width="7" style="28" hidden="1" customWidth="1"/>
    <col min="15" max="15" width="3.5703125" style="27" hidden="1" customWidth="1"/>
    <col min="16" max="16" width="12.7109375" style="27" hidden="1" customWidth="1"/>
    <col min="17" max="19" width="13.28515625" style="28" hidden="1" customWidth="1"/>
    <col min="20" max="20" width="10.5703125" style="31" hidden="1" customWidth="1"/>
    <col min="21" max="21" width="10.28515625" style="31" hidden="1" customWidth="1"/>
    <col min="22" max="22" width="5.7109375" style="31" hidden="1" customWidth="1"/>
    <col min="23" max="23" width="9.140625" style="32"/>
    <col min="24" max="25" width="5.7109375" style="27" customWidth="1"/>
    <col min="26" max="26" width="7.5703125" style="27" customWidth="1"/>
    <col min="27" max="27" width="24.85546875" style="27" customWidth="1"/>
    <col min="28" max="28" width="4.28515625" style="27" customWidth="1"/>
    <col min="29" max="29" width="8.28515625" style="27" customWidth="1"/>
    <col min="30" max="30" width="8.7109375" style="27" customWidth="1"/>
    <col min="31" max="34" width="9.140625" style="27"/>
    <col min="35" max="16384" width="9.140625" style="1"/>
  </cols>
  <sheetData>
    <row r="1" spans="1:34">
      <c r="A1" s="9" t="s">
        <v>62</v>
      </c>
      <c r="B1" s="1"/>
      <c r="C1" s="1"/>
      <c r="D1" s="1"/>
      <c r="E1" s="9" t="s">
        <v>63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2</v>
      </c>
      <c r="AA1" s="33" t="s">
        <v>3</v>
      </c>
      <c r="AB1" s="33" t="s">
        <v>4</v>
      </c>
      <c r="AC1" s="33" t="s">
        <v>5</v>
      </c>
      <c r="AD1" s="33" t="s">
        <v>6</v>
      </c>
      <c r="AE1" s="1"/>
      <c r="AF1" s="1"/>
      <c r="AG1" s="1"/>
      <c r="AH1" s="1"/>
    </row>
    <row r="2" spans="1:34">
      <c r="A2" s="9" t="s">
        <v>17</v>
      </c>
      <c r="B2" s="1"/>
      <c r="C2" s="1"/>
      <c r="D2" s="1"/>
      <c r="E2" s="9" t="s">
        <v>64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7</v>
      </c>
      <c r="AA2" s="34" t="s">
        <v>25</v>
      </c>
      <c r="AB2" s="34" t="s">
        <v>8</v>
      </c>
      <c r="AC2" s="34"/>
      <c r="AD2" s="35"/>
      <c r="AE2" s="1"/>
      <c r="AF2" s="1"/>
      <c r="AG2" s="1"/>
      <c r="AH2" s="1"/>
    </row>
    <row r="3" spans="1:34">
      <c r="A3" s="9" t="s">
        <v>18</v>
      </c>
      <c r="B3" s="1"/>
      <c r="C3" s="1"/>
      <c r="D3" s="1"/>
      <c r="E3" s="9" t="s">
        <v>65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9</v>
      </c>
      <c r="AA3" s="34" t="s">
        <v>26</v>
      </c>
      <c r="AB3" s="34" t="s">
        <v>8</v>
      </c>
      <c r="AC3" s="34" t="s">
        <v>10</v>
      </c>
      <c r="AD3" s="35" t="s">
        <v>11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12</v>
      </c>
      <c r="AA4" s="34" t="s">
        <v>27</v>
      </c>
      <c r="AB4" s="34" t="s">
        <v>8</v>
      </c>
      <c r="AC4" s="34"/>
      <c r="AD4" s="35"/>
      <c r="AE4" s="1"/>
      <c r="AF4" s="1"/>
      <c r="AG4" s="1"/>
      <c r="AH4" s="1"/>
    </row>
    <row r="5" spans="1:34">
      <c r="A5" s="9" t="s">
        <v>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13</v>
      </c>
      <c r="AA5" s="34" t="s">
        <v>26</v>
      </c>
      <c r="AB5" s="34" t="s">
        <v>8</v>
      </c>
      <c r="AC5" s="34" t="s">
        <v>10</v>
      </c>
      <c r="AD5" s="35" t="s">
        <v>11</v>
      </c>
      <c r="AE5" s="1"/>
      <c r="AF5" s="1"/>
      <c r="AG5" s="1"/>
      <c r="AH5" s="1"/>
    </row>
    <row r="6" spans="1:34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67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43" t="s">
        <v>28</v>
      </c>
      <c r="B9" s="43" t="s">
        <v>29</v>
      </c>
      <c r="C9" s="43" t="s">
        <v>30</v>
      </c>
      <c r="D9" s="43" t="s">
        <v>31</v>
      </c>
      <c r="E9" s="43" t="s">
        <v>32</v>
      </c>
      <c r="F9" s="43" t="s">
        <v>33</v>
      </c>
      <c r="G9" s="43" t="s">
        <v>34</v>
      </c>
      <c r="H9" s="43" t="s">
        <v>14</v>
      </c>
      <c r="I9" s="43" t="s">
        <v>19</v>
      </c>
      <c r="J9" s="43" t="s">
        <v>20</v>
      </c>
      <c r="K9" s="44" t="s">
        <v>21</v>
      </c>
      <c r="L9" s="45"/>
      <c r="M9" s="46" t="s">
        <v>22</v>
      </c>
      <c r="N9" s="45"/>
      <c r="O9" s="43" t="s">
        <v>1</v>
      </c>
      <c r="P9" s="41" t="s">
        <v>35</v>
      </c>
      <c r="Q9" s="10" t="s">
        <v>32</v>
      </c>
      <c r="R9" s="10" t="s">
        <v>32</v>
      </c>
      <c r="S9" s="11" t="s">
        <v>32</v>
      </c>
      <c r="T9" s="14" t="s">
        <v>36</v>
      </c>
      <c r="U9" s="14" t="s">
        <v>37</v>
      </c>
      <c r="V9" s="14" t="s">
        <v>38</v>
      </c>
      <c r="W9" s="15" t="s">
        <v>24</v>
      </c>
      <c r="X9" s="15" t="s">
        <v>39</v>
      </c>
      <c r="Y9" s="15" t="s">
        <v>40</v>
      </c>
      <c r="Z9" s="50" t="s">
        <v>41</v>
      </c>
      <c r="AA9" s="50" t="s">
        <v>42</v>
      </c>
      <c r="AB9" s="1" t="s">
        <v>38</v>
      </c>
      <c r="AC9" s="1"/>
      <c r="AD9" s="1"/>
      <c r="AE9" s="1"/>
      <c r="AF9" s="1"/>
      <c r="AG9" s="1"/>
      <c r="AH9" s="1"/>
    </row>
    <row r="10" spans="1:34" ht="13.5" thickBot="1">
      <c r="A10" s="47" t="s">
        <v>43</v>
      </c>
      <c r="B10" s="47" t="s">
        <v>44</v>
      </c>
      <c r="C10" s="48"/>
      <c r="D10" s="47" t="s">
        <v>45</v>
      </c>
      <c r="E10" s="47" t="s">
        <v>46</v>
      </c>
      <c r="F10" s="47" t="s">
        <v>47</v>
      </c>
      <c r="G10" s="47" t="s">
        <v>48</v>
      </c>
      <c r="H10" s="47" t="s">
        <v>49</v>
      </c>
      <c r="I10" s="47" t="s">
        <v>23</v>
      </c>
      <c r="J10" s="47"/>
      <c r="K10" s="47" t="s">
        <v>34</v>
      </c>
      <c r="L10" s="47" t="s">
        <v>20</v>
      </c>
      <c r="M10" s="49" t="s">
        <v>34</v>
      </c>
      <c r="N10" s="47" t="s">
        <v>20</v>
      </c>
      <c r="O10" s="47" t="s">
        <v>50</v>
      </c>
      <c r="P10" s="42"/>
      <c r="Q10" s="12" t="s">
        <v>51</v>
      </c>
      <c r="R10" s="12" t="s">
        <v>52</v>
      </c>
      <c r="S10" s="13" t="s">
        <v>53</v>
      </c>
      <c r="T10" s="14" t="s">
        <v>54</v>
      </c>
      <c r="U10" s="14" t="s">
        <v>55</v>
      </c>
      <c r="V10" s="14" t="s">
        <v>56</v>
      </c>
      <c r="W10" s="15"/>
      <c r="X10" s="1"/>
      <c r="Y10" s="1"/>
      <c r="Z10" s="50" t="s">
        <v>57</v>
      </c>
      <c r="AA10" s="50" t="s">
        <v>43</v>
      </c>
      <c r="AB10" s="1" t="s">
        <v>68</v>
      </c>
      <c r="AC10" s="1"/>
      <c r="AD10" s="1"/>
      <c r="AE10" s="1"/>
      <c r="AF10" s="1"/>
      <c r="AG10" s="1"/>
      <c r="AH10" s="1"/>
    </row>
    <row r="11" spans="1:34" ht="13.5" thickTop="1"/>
    <row r="12" spans="1:34">
      <c r="B12" s="52" t="s">
        <v>69</v>
      </c>
    </row>
    <row r="13" spans="1:34">
      <c r="B13" s="26" t="s">
        <v>70</v>
      </c>
    </row>
    <row r="14" spans="1:34">
      <c r="A14" s="24">
        <v>1</v>
      </c>
      <c r="B14" s="25" t="s">
        <v>71</v>
      </c>
      <c r="C14" s="26" t="s">
        <v>72</v>
      </c>
      <c r="D14" s="51" t="s">
        <v>73</v>
      </c>
      <c r="E14" s="28">
        <v>15.302</v>
      </c>
      <c r="F14" s="27" t="s">
        <v>74</v>
      </c>
      <c r="H14" s="29">
        <f>ROUND(E14*G14, 2)</f>
        <v>0</v>
      </c>
      <c r="J14" s="29">
        <f>ROUND(E14*G14, 2)</f>
        <v>0</v>
      </c>
      <c r="K14" s="30">
        <v>3.3999999999999998E-3</v>
      </c>
      <c r="L14" s="30">
        <f>E14*K14</f>
        <v>5.2026799999999998E-2</v>
      </c>
      <c r="P14" s="27">
        <v>4</v>
      </c>
      <c r="V14" s="31" t="s">
        <v>15</v>
      </c>
      <c r="Z14" s="27" t="s">
        <v>75</v>
      </c>
    </row>
    <row r="15" spans="1:34" ht="25.5">
      <c r="A15" s="24">
        <v>2</v>
      </c>
      <c r="B15" s="25" t="s">
        <v>71</v>
      </c>
      <c r="C15" s="26" t="s">
        <v>76</v>
      </c>
      <c r="D15" s="51" t="s">
        <v>77</v>
      </c>
      <c r="E15" s="28">
        <v>15.302</v>
      </c>
      <c r="F15" s="27" t="s">
        <v>74</v>
      </c>
      <c r="H15" s="29">
        <f>ROUND(E15*G15, 2)</f>
        <v>0</v>
      </c>
      <c r="J15" s="29">
        <f>ROUND(E15*G15, 2)</f>
        <v>0</v>
      </c>
      <c r="K15" s="30">
        <v>4.4600000000000004E-3</v>
      </c>
      <c r="L15" s="30">
        <f>E15*K15</f>
        <v>6.8246920000000003E-2</v>
      </c>
      <c r="P15" s="27">
        <v>5</v>
      </c>
      <c r="V15" s="31" t="s">
        <v>15</v>
      </c>
      <c r="Z15" s="27" t="s">
        <v>75</v>
      </c>
    </row>
    <row r="16" spans="1:34" ht="25.5">
      <c r="A16" s="24">
        <v>3</v>
      </c>
      <c r="B16" s="25" t="s">
        <v>71</v>
      </c>
      <c r="C16" s="26" t="s">
        <v>78</v>
      </c>
      <c r="D16" s="51" t="s">
        <v>79</v>
      </c>
      <c r="E16" s="28">
        <v>24.73</v>
      </c>
      <c r="F16" s="27" t="s">
        <v>74</v>
      </c>
      <c r="H16" s="29">
        <f>ROUND(E16*G16, 2)</f>
        <v>0</v>
      </c>
      <c r="J16" s="29">
        <f>ROUND(E16*G16, 2)</f>
        <v>0</v>
      </c>
      <c r="K16" s="30">
        <v>1.968E-2</v>
      </c>
      <c r="L16" s="30">
        <f>E16*K16</f>
        <v>0.48668640000000002</v>
      </c>
      <c r="P16" s="27">
        <v>6</v>
      </c>
      <c r="V16" s="31" t="s">
        <v>15</v>
      </c>
      <c r="Z16" s="27" t="s">
        <v>75</v>
      </c>
    </row>
    <row r="17" spans="1:26" ht="25.5">
      <c r="A17" s="24">
        <v>4</v>
      </c>
      <c r="B17" s="25" t="s">
        <v>71</v>
      </c>
      <c r="C17" s="26" t="s">
        <v>80</v>
      </c>
      <c r="D17" s="51" t="s">
        <v>81</v>
      </c>
      <c r="E17" s="28">
        <v>14.84</v>
      </c>
      <c r="F17" s="27" t="s">
        <v>74</v>
      </c>
      <c r="H17" s="29">
        <f>ROUND(E17*G17, 2)</f>
        <v>0</v>
      </c>
      <c r="J17" s="29">
        <f>ROUND(E17*G17, 2)</f>
        <v>0</v>
      </c>
      <c r="K17" s="30">
        <v>2.1250000000000002E-2</v>
      </c>
      <c r="L17" s="30">
        <f>E17*K17</f>
        <v>0.31535000000000002</v>
      </c>
      <c r="P17" s="27">
        <v>7</v>
      </c>
      <c r="V17" s="31" t="s">
        <v>15</v>
      </c>
      <c r="Z17" s="27" t="s">
        <v>75</v>
      </c>
    </row>
    <row r="18" spans="1:26" ht="25.5">
      <c r="A18" s="24">
        <v>5</v>
      </c>
      <c r="B18" s="25" t="s">
        <v>71</v>
      </c>
      <c r="C18" s="26" t="s">
        <v>82</v>
      </c>
      <c r="D18" s="51" t="s">
        <v>83</v>
      </c>
      <c r="E18" s="28">
        <v>33.69</v>
      </c>
      <c r="F18" s="27" t="s">
        <v>74</v>
      </c>
      <c r="H18" s="29">
        <f>ROUND(E18*G18, 2)</f>
        <v>0</v>
      </c>
      <c r="J18" s="29">
        <f>ROUND(E18*G18, 2)</f>
        <v>0</v>
      </c>
      <c r="K18" s="30">
        <v>2.598E-2</v>
      </c>
      <c r="L18" s="30">
        <f>E18*K18</f>
        <v>0.87526619999999988</v>
      </c>
      <c r="P18" s="27">
        <v>8</v>
      </c>
      <c r="V18" s="31" t="s">
        <v>15</v>
      </c>
      <c r="Z18" s="27" t="s">
        <v>75</v>
      </c>
    </row>
    <row r="19" spans="1:26" ht="25.5">
      <c r="A19" s="24">
        <v>6</v>
      </c>
      <c r="B19" s="25" t="s">
        <v>71</v>
      </c>
      <c r="C19" s="26" t="s">
        <v>84</v>
      </c>
      <c r="D19" s="51" t="s">
        <v>85</v>
      </c>
      <c r="E19" s="28">
        <v>519.44000000000005</v>
      </c>
      <c r="F19" s="27" t="s">
        <v>74</v>
      </c>
      <c r="H19" s="29">
        <f>ROUND(E19*G19, 2)</f>
        <v>0</v>
      </c>
      <c r="J19" s="29">
        <f>ROUND(E19*G19, 2)</f>
        <v>0</v>
      </c>
      <c r="K19" s="30">
        <v>3.2280000000000003E-2</v>
      </c>
      <c r="L19" s="30">
        <f>E19*K19</f>
        <v>16.767523200000003</v>
      </c>
      <c r="P19" s="27">
        <v>9</v>
      </c>
      <c r="V19" s="31" t="s">
        <v>15</v>
      </c>
      <c r="Z19" s="27" t="s">
        <v>75</v>
      </c>
    </row>
    <row r="20" spans="1:26" ht="25.5">
      <c r="A20" s="24">
        <v>7</v>
      </c>
      <c r="B20" s="25" t="s">
        <v>71</v>
      </c>
      <c r="C20" s="26" t="s">
        <v>86</v>
      </c>
      <c r="D20" s="51" t="s">
        <v>87</v>
      </c>
      <c r="E20" s="28">
        <v>19.25</v>
      </c>
      <c r="F20" s="27" t="s">
        <v>74</v>
      </c>
      <c r="H20" s="29">
        <f>ROUND(E20*G20, 2)</f>
        <v>0</v>
      </c>
      <c r="J20" s="29">
        <f>ROUND(E20*G20, 2)</f>
        <v>0</v>
      </c>
      <c r="K20" s="30">
        <v>1.498E-2</v>
      </c>
      <c r="L20" s="30">
        <f>E20*K20</f>
        <v>0.28836499999999998</v>
      </c>
      <c r="P20" s="27">
        <v>10</v>
      </c>
      <c r="V20" s="31" t="s">
        <v>15</v>
      </c>
      <c r="Z20" s="27" t="s">
        <v>75</v>
      </c>
    </row>
    <row r="21" spans="1:26">
      <c r="D21" s="53" t="s">
        <v>88</v>
      </c>
      <c r="E21" s="54">
        <f>J21</f>
        <v>0</v>
      </c>
      <c r="H21" s="54">
        <f>SUM(H12:H20)</f>
        <v>0</v>
      </c>
      <c r="I21" s="54">
        <f>SUM(I12:I20)</f>
        <v>0</v>
      </c>
      <c r="J21" s="54">
        <f>SUM(J12:J20)</f>
        <v>0</v>
      </c>
      <c r="L21" s="55">
        <f>SUM(L12:L20)</f>
        <v>18.853464520000003</v>
      </c>
      <c r="N21" s="56">
        <f>SUM(N12:N20)</f>
        <v>0</v>
      </c>
      <c r="W21" s="32">
        <f>SUM(W12:W20)</f>
        <v>0</v>
      </c>
    </row>
    <row r="23" spans="1:26">
      <c r="B23" s="26" t="s">
        <v>89</v>
      </c>
    </row>
    <row r="24" spans="1:26" ht="25.5">
      <c r="A24" s="24">
        <v>8</v>
      </c>
      <c r="B24" s="25" t="s">
        <v>90</v>
      </c>
      <c r="C24" s="26" t="s">
        <v>91</v>
      </c>
      <c r="D24" s="51" t="s">
        <v>92</v>
      </c>
      <c r="E24" s="28">
        <v>630.57000000000005</v>
      </c>
      <c r="F24" s="27" t="s">
        <v>74</v>
      </c>
      <c r="H24" s="29">
        <f>ROUND(E24*G24, 2)</f>
        <v>0</v>
      </c>
      <c r="J24" s="29">
        <f>ROUND(E24*G24, 2)</f>
        <v>0</v>
      </c>
      <c r="P24" s="27">
        <v>11</v>
      </c>
      <c r="V24" s="31" t="s">
        <v>15</v>
      </c>
      <c r="Z24" s="27" t="s">
        <v>93</v>
      </c>
    </row>
    <row r="25" spans="1:26" ht="25.5">
      <c r="A25" s="24">
        <v>9</v>
      </c>
      <c r="B25" s="25" t="s">
        <v>90</v>
      </c>
      <c r="C25" s="26" t="s">
        <v>94</v>
      </c>
      <c r="D25" s="51" t="s">
        <v>95</v>
      </c>
      <c r="E25" s="28">
        <v>1261.1400000000001</v>
      </c>
      <c r="F25" s="27" t="s">
        <v>74</v>
      </c>
      <c r="H25" s="29">
        <f>ROUND(E25*G25, 2)</f>
        <v>0</v>
      </c>
      <c r="J25" s="29">
        <f>ROUND(E25*G25, 2)</f>
        <v>0</v>
      </c>
      <c r="K25" s="30">
        <v>6.8000000000000005E-4</v>
      </c>
      <c r="L25" s="30">
        <f>E25*K25</f>
        <v>0.85757520000000009</v>
      </c>
      <c r="P25" s="27">
        <v>12</v>
      </c>
      <c r="V25" s="31" t="s">
        <v>15</v>
      </c>
      <c r="Z25" s="27" t="s">
        <v>93</v>
      </c>
    </row>
    <row r="26" spans="1:26" ht="25.5">
      <c r="A26" s="24">
        <v>10</v>
      </c>
      <c r="B26" s="25" t="s">
        <v>90</v>
      </c>
      <c r="C26" s="26" t="s">
        <v>96</v>
      </c>
      <c r="D26" s="51" t="s">
        <v>97</v>
      </c>
      <c r="E26" s="28">
        <v>630.57000000000005</v>
      </c>
      <c r="F26" s="27" t="s">
        <v>74</v>
      </c>
      <c r="H26" s="29">
        <f>ROUND(E26*G26, 2)</f>
        <v>0</v>
      </c>
      <c r="J26" s="29">
        <f>ROUND(E26*G26, 2)</f>
        <v>0</v>
      </c>
      <c r="P26" s="27">
        <v>13</v>
      </c>
      <c r="V26" s="31" t="s">
        <v>15</v>
      </c>
      <c r="Z26" s="27" t="s">
        <v>93</v>
      </c>
    </row>
    <row r="27" spans="1:26">
      <c r="A27" s="24">
        <v>11</v>
      </c>
      <c r="B27" s="25" t="s">
        <v>98</v>
      </c>
      <c r="C27" s="26" t="s">
        <v>99</v>
      </c>
      <c r="D27" s="51" t="s">
        <v>100</v>
      </c>
      <c r="E27" s="28">
        <v>1.3</v>
      </c>
      <c r="F27" s="27" t="s">
        <v>74</v>
      </c>
      <c r="H27" s="29">
        <f>ROUND(E27*G27, 2)</f>
        <v>0</v>
      </c>
      <c r="J27" s="29">
        <f>ROUND(E27*G27, 2)</f>
        <v>0</v>
      </c>
      <c r="K27" s="30">
        <v>6.8000000000000005E-4</v>
      </c>
      <c r="L27" s="30">
        <f>E27*K27</f>
        <v>8.8400000000000013E-4</v>
      </c>
      <c r="M27" s="28">
        <v>5.5E-2</v>
      </c>
      <c r="N27" s="28">
        <f>E27*M27</f>
        <v>7.1500000000000008E-2</v>
      </c>
      <c r="P27" s="27">
        <v>14</v>
      </c>
      <c r="V27" s="31" t="s">
        <v>15</v>
      </c>
      <c r="Z27" s="27" t="s">
        <v>101</v>
      </c>
    </row>
    <row r="28" spans="1:26" ht="25.5">
      <c r="A28" s="24">
        <v>12</v>
      </c>
      <c r="B28" s="25" t="s">
        <v>98</v>
      </c>
      <c r="C28" s="26" t="s">
        <v>102</v>
      </c>
      <c r="D28" s="51" t="s">
        <v>103</v>
      </c>
      <c r="E28" s="28">
        <v>0.67500000000000004</v>
      </c>
      <c r="F28" s="27" t="s">
        <v>104</v>
      </c>
      <c r="H28" s="29">
        <f>ROUND(E28*G28, 2)</f>
        <v>0</v>
      </c>
      <c r="J28" s="29">
        <f>ROUND(E28*G28, 2)</f>
        <v>0</v>
      </c>
      <c r="K28" s="30">
        <v>1.8699999999999999E-3</v>
      </c>
      <c r="L28" s="30">
        <f>E28*K28</f>
        <v>1.2622500000000001E-3</v>
      </c>
      <c r="M28" s="28">
        <v>1.8</v>
      </c>
      <c r="N28" s="28">
        <f>E28*M28</f>
        <v>1.2150000000000001</v>
      </c>
      <c r="P28" s="27">
        <v>21</v>
      </c>
      <c r="V28" s="31" t="s">
        <v>15</v>
      </c>
      <c r="Z28" s="27" t="s">
        <v>101</v>
      </c>
    </row>
    <row r="29" spans="1:26">
      <c r="A29" s="24">
        <v>13</v>
      </c>
      <c r="B29" s="25" t="s">
        <v>98</v>
      </c>
      <c r="C29" s="26" t="s">
        <v>105</v>
      </c>
      <c r="D29" s="51" t="s">
        <v>106</v>
      </c>
      <c r="E29" s="28">
        <v>1.2869999999999999</v>
      </c>
      <c r="F29" s="27" t="s">
        <v>107</v>
      </c>
      <c r="H29" s="29">
        <f>ROUND(E29*G29, 2)</f>
        <v>0</v>
      </c>
      <c r="J29" s="29">
        <f>ROUND(E29*G29, 2)</f>
        <v>0</v>
      </c>
      <c r="P29" s="27">
        <v>22</v>
      </c>
      <c r="V29" s="31" t="s">
        <v>15</v>
      </c>
      <c r="Z29" s="27" t="s">
        <v>101</v>
      </c>
    </row>
    <row r="30" spans="1:26" ht="25.5">
      <c r="A30" s="24">
        <v>14</v>
      </c>
      <c r="B30" s="25" t="s">
        <v>98</v>
      </c>
      <c r="C30" s="26" t="s">
        <v>108</v>
      </c>
      <c r="D30" s="51" t="s">
        <v>109</v>
      </c>
      <c r="E30" s="28">
        <v>1.2869999999999999</v>
      </c>
      <c r="F30" s="27" t="s">
        <v>107</v>
      </c>
      <c r="H30" s="29">
        <f>ROUND(E30*G30, 2)</f>
        <v>0</v>
      </c>
      <c r="J30" s="29">
        <f>ROUND(E30*G30, 2)</f>
        <v>0</v>
      </c>
      <c r="P30" s="27">
        <v>23</v>
      </c>
      <c r="V30" s="31" t="s">
        <v>15</v>
      </c>
      <c r="Z30" s="27" t="s">
        <v>101</v>
      </c>
    </row>
    <row r="31" spans="1:26">
      <c r="A31" s="24">
        <v>15</v>
      </c>
      <c r="B31" s="25" t="s">
        <v>98</v>
      </c>
      <c r="C31" s="26" t="s">
        <v>110</v>
      </c>
      <c r="D31" s="51" t="s">
        <v>111</v>
      </c>
      <c r="E31" s="28">
        <v>1.2869999999999999</v>
      </c>
      <c r="F31" s="27" t="s">
        <v>107</v>
      </c>
      <c r="H31" s="29">
        <f>ROUND(E31*G31, 2)</f>
        <v>0</v>
      </c>
      <c r="J31" s="29">
        <f>ROUND(E31*G31, 2)</f>
        <v>0</v>
      </c>
      <c r="P31" s="27">
        <v>24</v>
      </c>
      <c r="V31" s="31" t="s">
        <v>15</v>
      </c>
      <c r="Z31" s="27" t="s">
        <v>101</v>
      </c>
    </row>
    <row r="32" spans="1:26" ht="25.5">
      <c r="A32" s="24">
        <v>16</v>
      </c>
      <c r="B32" s="25" t="s">
        <v>98</v>
      </c>
      <c r="C32" s="26" t="s">
        <v>112</v>
      </c>
      <c r="D32" s="51" t="s">
        <v>113</v>
      </c>
      <c r="E32" s="28">
        <v>6.4349999999999996</v>
      </c>
      <c r="F32" s="27" t="s">
        <v>107</v>
      </c>
      <c r="H32" s="29">
        <f>ROUND(E32*G32, 2)</f>
        <v>0</v>
      </c>
      <c r="J32" s="29">
        <f>ROUND(E32*G32, 2)</f>
        <v>0</v>
      </c>
      <c r="P32" s="27">
        <v>25</v>
      </c>
      <c r="V32" s="31" t="s">
        <v>15</v>
      </c>
      <c r="Z32" s="27" t="s">
        <v>101</v>
      </c>
    </row>
    <row r="33" spans="1:26">
      <c r="D33" s="57" t="s">
        <v>114</v>
      </c>
      <c r="E33" s="58"/>
      <c r="F33" s="59"/>
      <c r="G33" s="60"/>
      <c r="H33" s="60"/>
      <c r="I33" s="60"/>
      <c r="J33" s="60"/>
      <c r="K33" s="61"/>
      <c r="L33" s="61"/>
      <c r="M33" s="58"/>
      <c r="N33" s="58"/>
      <c r="O33" s="59"/>
      <c r="P33" s="59"/>
      <c r="Q33" s="58"/>
      <c r="R33" s="58"/>
      <c r="S33" s="58"/>
      <c r="T33" s="62"/>
      <c r="U33" s="62"/>
      <c r="V33" s="62" t="s">
        <v>0</v>
      </c>
      <c r="W33" s="63"/>
      <c r="X33" s="59"/>
    </row>
    <row r="34" spans="1:26" ht="25.5">
      <c r="A34" s="24">
        <v>17</v>
      </c>
      <c r="B34" s="25" t="s">
        <v>98</v>
      </c>
      <c r="C34" s="26" t="s">
        <v>115</v>
      </c>
      <c r="D34" s="51" t="s">
        <v>116</v>
      </c>
      <c r="E34" s="28">
        <v>1.2869999999999999</v>
      </c>
      <c r="F34" s="27" t="s">
        <v>107</v>
      </c>
      <c r="H34" s="29">
        <f>ROUND(E34*G34, 2)</f>
        <v>0</v>
      </c>
      <c r="J34" s="29">
        <f>ROUND(E34*G34, 2)</f>
        <v>0</v>
      </c>
      <c r="P34" s="27">
        <v>26</v>
      </c>
      <c r="V34" s="31" t="s">
        <v>15</v>
      </c>
      <c r="Z34" s="27" t="s">
        <v>101</v>
      </c>
    </row>
    <row r="35" spans="1:26" ht="25.5">
      <c r="A35" s="24">
        <v>18</v>
      </c>
      <c r="B35" s="25" t="s">
        <v>98</v>
      </c>
      <c r="C35" s="26" t="s">
        <v>117</v>
      </c>
      <c r="D35" s="51" t="s">
        <v>118</v>
      </c>
      <c r="E35" s="28">
        <v>1.2869999999999999</v>
      </c>
      <c r="F35" s="27" t="s">
        <v>107</v>
      </c>
      <c r="H35" s="29">
        <f>ROUND(E35*G35, 2)</f>
        <v>0</v>
      </c>
      <c r="J35" s="29">
        <f>ROUND(E35*G35, 2)</f>
        <v>0</v>
      </c>
      <c r="P35" s="27">
        <v>27</v>
      </c>
      <c r="V35" s="31" t="s">
        <v>15</v>
      </c>
      <c r="Z35" s="27" t="s">
        <v>101</v>
      </c>
    </row>
    <row r="36" spans="1:26" ht="25.5">
      <c r="A36" s="24">
        <v>19</v>
      </c>
      <c r="B36" s="25" t="s">
        <v>98</v>
      </c>
      <c r="C36" s="26" t="s">
        <v>119</v>
      </c>
      <c r="D36" s="51" t="s">
        <v>120</v>
      </c>
      <c r="E36" s="28">
        <v>1.2869999999999999</v>
      </c>
      <c r="F36" s="27" t="s">
        <v>107</v>
      </c>
      <c r="H36" s="29">
        <f>ROUND(E36*G36, 2)</f>
        <v>0</v>
      </c>
      <c r="J36" s="29">
        <f>ROUND(E36*G36, 2)</f>
        <v>0</v>
      </c>
      <c r="P36" s="27">
        <v>28</v>
      </c>
      <c r="V36" s="31" t="s">
        <v>15</v>
      </c>
      <c r="Z36" s="27" t="s">
        <v>101</v>
      </c>
    </row>
    <row r="37" spans="1:26">
      <c r="A37" s="24">
        <v>20</v>
      </c>
      <c r="B37" s="25" t="s">
        <v>71</v>
      </c>
      <c r="C37" s="26" t="s">
        <v>121</v>
      </c>
      <c r="D37" s="51" t="s">
        <v>122</v>
      </c>
      <c r="E37" s="28">
        <v>18.856000000000002</v>
      </c>
      <c r="F37" s="27" t="s">
        <v>107</v>
      </c>
      <c r="H37" s="29">
        <f>ROUND(E37*G37, 2)</f>
        <v>0</v>
      </c>
      <c r="J37" s="29">
        <f>ROUND(E37*G37, 2)</f>
        <v>0</v>
      </c>
      <c r="P37" s="27">
        <v>29</v>
      </c>
      <c r="V37" s="31" t="s">
        <v>15</v>
      </c>
      <c r="Z37" s="27" t="s">
        <v>123</v>
      </c>
    </row>
    <row r="38" spans="1:26" ht="25.5">
      <c r="A38" s="24">
        <v>21</v>
      </c>
      <c r="B38" s="25" t="s">
        <v>124</v>
      </c>
      <c r="C38" s="26" t="s">
        <v>125</v>
      </c>
      <c r="D38" s="51" t="s">
        <v>126</v>
      </c>
      <c r="E38" s="28">
        <v>40</v>
      </c>
      <c r="F38" s="27" t="s">
        <v>127</v>
      </c>
      <c r="H38" s="29">
        <f>ROUND(E38*G38, 2)</f>
        <v>0</v>
      </c>
      <c r="J38" s="29">
        <f>ROUND(E38*G38, 2)</f>
        <v>0</v>
      </c>
      <c r="P38" s="27">
        <v>30</v>
      </c>
      <c r="V38" s="31" t="s">
        <v>15</v>
      </c>
      <c r="Z38" s="27" t="s">
        <v>128</v>
      </c>
    </row>
    <row r="39" spans="1:26">
      <c r="D39" s="53" t="s">
        <v>129</v>
      </c>
      <c r="E39" s="54">
        <f>J39</f>
        <v>0</v>
      </c>
      <c r="H39" s="54">
        <f>SUM(H23:H38)</f>
        <v>0</v>
      </c>
      <c r="I39" s="54">
        <f>SUM(I23:I38)</f>
        <v>0</v>
      </c>
      <c r="J39" s="54">
        <f>SUM(J23:J38)</f>
        <v>0</v>
      </c>
      <c r="L39" s="55">
        <f>SUM(L23:L38)</f>
        <v>0.85972145000000011</v>
      </c>
      <c r="N39" s="56">
        <f>SUM(N23:N38)</f>
        <v>1.2865000000000002</v>
      </c>
      <c r="W39" s="32">
        <f>SUM(W23:W38)</f>
        <v>0</v>
      </c>
    </row>
    <row r="41" spans="1:26">
      <c r="D41" s="53" t="s">
        <v>130</v>
      </c>
      <c r="E41" s="56">
        <f>J41</f>
        <v>0</v>
      </c>
      <c r="H41" s="54">
        <f>+H21+H39</f>
        <v>0</v>
      </c>
      <c r="I41" s="54">
        <f>+I21+I39</f>
        <v>0</v>
      </c>
      <c r="J41" s="54">
        <f>+J21+J39</f>
        <v>0</v>
      </c>
      <c r="L41" s="55">
        <f>+L21+L39</f>
        <v>19.713185970000001</v>
      </c>
      <c r="N41" s="56">
        <f>+N21+N39</f>
        <v>1.2865000000000002</v>
      </c>
      <c r="W41" s="32">
        <f>+W21+W39</f>
        <v>0</v>
      </c>
    </row>
    <row r="43" spans="1:26">
      <c r="B43" s="52" t="s">
        <v>131</v>
      </c>
    </row>
    <row r="44" spans="1:26">
      <c r="B44" s="26" t="s">
        <v>132</v>
      </c>
    </row>
    <row r="45" spans="1:26" ht="25.5">
      <c r="A45" s="24">
        <v>22</v>
      </c>
      <c r="B45" s="25" t="s">
        <v>133</v>
      </c>
      <c r="C45" s="26" t="s">
        <v>134</v>
      </c>
      <c r="D45" s="51" t="s">
        <v>135</v>
      </c>
      <c r="E45" s="28">
        <v>48.14</v>
      </c>
      <c r="F45" s="27" t="s">
        <v>74</v>
      </c>
      <c r="H45" s="29">
        <f>ROUND(E45*G45, 2)</f>
        <v>0</v>
      </c>
      <c r="J45" s="29">
        <f>ROUND(E45*G45, 2)</f>
        <v>0</v>
      </c>
      <c r="P45" s="27">
        <v>35</v>
      </c>
      <c r="V45" s="31" t="s">
        <v>136</v>
      </c>
      <c r="Z45" s="27" t="s">
        <v>137</v>
      </c>
    </row>
    <row r="46" spans="1:26">
      <c r="A46" s="24">
        <v>23</v>
      </c>
      <c r="B46" s="25" t="s">
        <v>138</v>
      </c>
      <c r="C46" s="26" t="s">
        <v>139</v>
      </c>
      <c r="D46" s="51" t="s">
        <v>140</v>
      </c>
      <c r="E46" s="28">
        <v>1.3240000000000001</v>
      </c>
      <c r="F46" s="27" t="s">
        <v>104</v>
      </c>
      <c r="H46" s="29">
        <f>ROUND(E46*G46, 2)</f>
        <v>0</v>
      </c>
      <c r="J46" s="29">
        <f>ROUND(E46*G46, 2)</f>
        <v>0</v>
      </c>
      <c r="K46" s="30">
        <v>0.55000000000000004</v>
      </c>
      <c r="L46" s="30">
        <f>E46*K46</f>
        <v>0.72820000000000007</v>
      </c>
      <c r="P46" s="27">
        <v>36</v>
      </c>
      <c r="V46" s="31" t="s">
        <v>136</v>
      </c>
      <c r="Z46" s="27" t="s">
        <v>141</v>
      </c>
    </row>
    <row r="47" spans="1:26">
      <c r="A47" s="24">
        <v>24</v>
      </c>
      <c r="B47" s="25" t="s">
        <v>133</v>
      </c>
      <c r="C47" s="26" t="s">
        <v>142</v>
      </c>
      <c r="D47" s="51" t="s">
        <v>143</v>
      </c>
      <c r="E47" s="28">
        <v>48.14</v>
      </c>
      <c r="F47" s="27" t="s">
        <v>74</v>
      </c>
      <c r="H47" s="29">
        <f>ROUND(E47*G47, 2)</f>
        <v>0</v>
      </c>
      <c r="J47" s="29">
        <f>ROUND(E47*G47, 2)</f>
        <v>0</v>
      </c>
      <c r="M47" s="28">
        <v>7.0000000000000001E-3</v>
      </c>
      <c r="N47" s="28">
        <f>E47*M47</f>
        <v>0.33698</v>
      </c>
      <c r="P47" s="27">
        <v>37</v>
      </c>
      <c r="V47" s="31" t="s">
        <v>136</v>
      </c>
      <c r="Z47" s="27" t="s">
        <v>137</v>
      </c>
    </row>
    <row r="48" spans="1:26">
      <c r="A48" s="24">
        <v>25</v>
      </c>
      <c r="B48" s="25" t="s">
        <v>133</v>
      </c>
      <c r="C48" s="26" t="s">
        <v>144</v>
      </c>
      <c r="D48" s="51" t="s">
        <v>145</v>
      </c>
      <c r="E48" s="28">
        <v>1.3240000000000001</v>
      </c>
      <c r="F48" s="27" t="s">
        <v>104</v>
      </c>
      <c r="H48" s="29">
        <f>ROUND(E48*G48, 2)</f>
        <v>0</v>
      </c>
      <c r="J48" s="29">
        <f>ROUND(E48*G48, 2)</f>
        <v>0</v>
      </c>
      <c r="K48" s="30">
        <v>2.0889999999999999E-2</v>
      </c>
      <c r="L48" s="30">
        <f>E48*K48</f>
        <v>2.765836E-2</v>
      </c>
      <c r="P48" s="27">
        <v>36</v>
      </c>
      <c r="V48" s="31" t="s">
        <v>136</v>
      </c>
      <c r="Z48" s="27" t="s">
        <v>137</v>
      </c>
    </row>
    <row r="49" spans="1:26" ht="25.5">
      <c r="A49" s="24">
        <v>26</v>
      </c>
      <c r="B49" s="25" t="s">
        <v>133</v>
      </c>
      <c r="C49" s="26" t="s">
        <v>146</v>
      </c>
      <c r="D49" s="51" t="s">
        <v>147</v>
      </c>
      <c r="E49" s="28">
        <v>15.302</v>
      </c>
      <c r="F49" s="27" t="s">
        <v>74</v>
      </c>
      <c r="H49" s="29">
        <f>ROUND(E49*G49, 2)</f>
        <v>0</v>
      </c>
      <c r="J49" s="29">
        <f>ROUND(E49*G49, 2)</f>
        <v>0</v>
      </c>
      <c r="K49" s="30">
        <v>2.265E-2</v>
      </c>
      <c r="L49" s="30">
        <f>E49*K49</f>
        <v>0.34659030000000002</v>
      </c>
      <c r="P49" s="27">
        <v>38</v>
      </c>
      <c r="V49" s="31" t="s">
        <v>136</v>
      </c>
      <c r="Z49" s="27" t="s">
        <v>148</v>
      </c>
    </row>
    <row r="50" spans="1:26" ht="25.5">
      <c r="A50" s="24">
        <v>27</v>
      </c>
      <c r="B50" s="25" t="s">
        <v>133</v>
      </c>
      <c r="C50" s="26" t="s">
        <v>149</v>
      </c>
      <c r="D50" s="51" t="s">
        <v>150</v>
      </c>
      <c r="F50" s="27" t="s">
        <v>50</v>
      </c>
      <c r="H50" s="29">
        <f>ROUND(E50*G50, 2)</f>
        <v>0</v>
      </c>
      <c r="J50" s="29">
        <f>ROUND(E50*G50, 2)</f>
        <v>0</v>
      </c>
      <c r="P50" s="27">
        <v>39</v>
      </c>
      <c r="V50" s="31" t="s">
        <v>136</v>
      </c>
      <c r="Z50" s="27" t="s">
        <v>151</v>
      </c>
    </row>
    <row r="51" spans="1:26">
      <c r="D51" s="53" t="s">
        <v>152</v>
      </c>
      <c r="E51" s="54">
        <f>J51</f>
        <v>0</v>
      </c>
      <c r="H51" s="54">
        <f>SUM(H43:H50)</f>
        <v>0</v>
      </c>
      <c r="I51" s="54">
        <f>SUM(I43:I50)</f>
        <v>0</v>
      </c>
      <c r="J51" s="54">
        <f>SUM(J43:J50)</f>
        <v>0</v>
      </c>
      <c r="L51" s="55">
        <f>SUM(L43:L50)</f>
        <v>1.1024486600000001</v>
      </c>
      <c r="N51" s="56">
        <f>SUM(N43:N50)</f>
        <v>0.33698</v>
      </c>
      <c r="W51" s="32">
        <f>SUM(W43:W50)</f>
        <v>0</v>
      </c>
    </row>
    <row r="53" spans="1:26">
      <c r="B53" s="26" t="s">
        <v>153</v>
      </c>
    </row>
    <row r="54" spans="1:26" ht="25.5">
      <c r="A54" s="24">
        <v>28</v>
      </c>
      <c r="B54" s="25" t="s">
        <v>154</v>
      </c>
      <c r="C54" s="26" t="s">
        <v>155</v>
      </c>
      <c r="D54" s="51" t="s">
        <v>156</v>
      </c>
      <c r="E54" s="28">
        <v>48.14</v>
      </c>
      <c r="F54" s="27" t="s">
        <v>74</v>
      </c>
      <c r="H54" s="29">
        <f>ROUND(E54*G54, 2)</f>
        <v>0</v>
      </c>
      <c r="J54" s="29">
        <f>ROUND(E54*G54, 2)</f>
        <v>0</v>
      </c>
      <c r="K54" s="30">
        <v>6.8999999999999999E-3</v>
      </c>
      <c r="L54" s="30">
        <f>E54*K54</f>
        <v>0.33216600000000002</v>
      </c>
      <c r="P54" s="27">
        <v>40</v>
      </c>
      <c r="V54" s="31" t="s">
        <v>136</v>
      </c>
      <c r="Z54" s="27" t="s">
        <v>157</v>
      </c>
    </row>
    <row r="55" spans="1:26" ht="25.5">
      <c r="A55" s="24">
        <v>29</v>
      </c>
      <c r="B55" s="25" t="s">
        <v>154</v>
      </c>
      <c r="C55" s="26" t="s">
        <v>158</v>
      </c>
      <c r="D55" s="51" t="s">
        <v>159</v>
      </c>
      <c r="E55" s="28">
        <v>48.14</v>
      </c>
      <c r="F55" s="27" t="s">
        <v>74</v>
      </c>
      <c r="H55" s="29">
        <f>ROUND(E55*G55, 2)</f>
        <v>0</v>
      </c>
      <c r="J55" s="29">
        <f>ROUND(E55*G55, 2)</f>
        <v>0</v>
      </c>
      <c r="M55" s="28">
        <v>7.0000000000000001E-3</v>
      </c>
      <c r="N55" s="28">
        <f>E55*M55</f>
        <v>0.33698</v>
      </c>
      <c r="P55" s="27">
        <v>41</v>
      </c>
      <c r="V55" s="31" t="s">
        <v>136</v>
      </c>
      <c r="Z55" s="27" t="s">
        <v>157</v>
      </c>
    </row>
    <row r="56" spans="1:26" ht="25.5">
      <c r="A56" s="24">
        <v>30</v>
      </c>
      <c r="B56" s="25" t="s">
        <v>154</v>
      </c>
      <c r="C56" s="26" t="s">
        <v>160</v>
      </c>
      <c r="D56" s="51" t="s">
        <v>161</v>
      </c>
      <c r="E56" s="28">
        <v>61.52</v>
      </c>
      <c r="F56" s="27" t="s">
        <v>162</v>
      </c>
      <c r="H56" s="29">
        <f>ROUND(E56*G56, 2)</f>
        <v>0</v>
      </c>
      <c r="J56" s="29">
        <f>ROUND(E56*G56, 2)</f>
        <v>0</v>
      </c>
      <c r="K56" s="30">
        <v>3.0300000000000001E-3</v>
      </c>
      <c r="L56" s="30">
        <f>E56*K56</f>
        <v>0.1864056</v>
      </c>
      <c r="P56" s="27">
        <v>42</v>
      </c>
      <c r="V56" s="31" t="s">
        <v>136</v>
      </c>
      <c r="Z56" s="27" t="s">
        <v>163</v>
      </c>
    </row>
    <row r="57" spans="1:26">
      <c r="A57" s="24">
        <v>31</v>
      </c>
      <c r="B57" s="25" t="s">
        <v>154</v>
      </c>
      <c r="C57" s="26" t="s">
        <v>164</v>
      </c>
      <c r="D57" s="51" t="s">
        <v>165</v>
      </c>
      <c r="E57" s="28">
        <v>43.72</v>
      </c>
      <c r="F57" s="27" t="s">
        <v>162</v>
      </c>
      <c r="H57" s="29">
        <f>ROUND(E57*G57, 2)</f>
        <v>0</v>
      </c>
      <c r="J57" s="29">
        <f>ROUND(E57*G57, 2)</f>
        <v>0</v>
      </c>
      <c r="M57" s="28">
        <v>3.0000000000000001E-3</v>
      </c>
      <c r="N57" s="28">
        <f>E57*M57</f>
        <v>0.13116</v>
      </c>
      <c r="P57" s="27">
        <v>43</v>
      </c>
      <c r="V57" s="31" t="s">
        <v>136</v>
      </c>
      <c r="Z57" s="27" t="s">
        <v>163</v>
      </c>
    </row>
    <row r="58" spans="1:26">
      <c r="A58" s="24">
        <v>32</v>
      </c>
      <c r="B58" s="25" t="s">
        <v>154</v>
      </c>
      <c r="C58" s="26" t="s">
        <v>166</v>
      </c>
      <c r="D58" s="51" t="s">
        <v>167</v>
      </c>
      <c r="E58" s="28">
        <v>12.4</v>
      </c>
      <c r="F58" s="27" t="s">
        <v>162</v>
      </c>
      <c r="H58" s="29">
        <f>ROUND(E58*G58, 2)</f>
        <v>0</v>
      </c>
      <c r="J58" s="29">
        <f>ROUND(E58*G58, 2)</f>
        <v>0</v>
      </c>
      <c r="K58" s="30">
        <v>2.2399999999999998E-3</v>
      </c>
      <c r="L58" s="30">
        <f>E58*K58</f>
        <v>2.7775999999999999E-2</v>
      </c>
      <c r="P58" s="27">
        <v>44</v>
      </c>
      <c r="V58" s="31" t="s">
        <v>136</v>
      </c>
      <c r="Z58" s="27" t="s">
        <v>163</v>
      </c>
    </row>
    <row r="59" spans="1:26">
      <c r="A59" s="24">
        <v>33</v>
      </c>
      <c r="B59" s="25" t="s">
        <v>154</v>
      </c>
      <c r="C59" s="26" t="s">
        <v>168</v>
      </c>
      <c r="D59" s="51" t="s">
        <v>169</v>
      </c>
      <c r="E59" s="28">
        <v>12.4</v>
      </c>
      <c r="F59" s="27" t="s">
        <v>162</v>
      </c>
      <c r="H59" s="29">
        <f>ROUND(E59*G59, 2)</f>
        <v>0</v>
      </c>
      <c r="J59" s="29">
        <f>ROUND(E59*G59, 2)</f>
        <v>0</v>
      </c>
      <c r="M59" s="28">
        <v>1E-3</v>
      </c>
      <c r="N59" s="28">
        <f>E59*M59</f>
        <v>1.2400000000000001E-2</v>
      </c>
      <c r="P59" s="27">
        <v>45</v>
      </c>
      <c r="V59" s="31" t="s">
        <v>136</v>
      </c>
      <c r="Z59" s="27" t="s">
        <v>163</v>
      </c>
    </row>
    <row r="60" spans="1:26">
      <c r="A60" s="24">
        <v>34</v>
      </c>
      <c r="B60" s="25" t="s">
        <v>154</v>
      </c>
      <c r="C60" s="26" t="s">
        <v>170</v>
      </c>
      <c r="D60" s="51" t="s">
        <v>171</v>
      </c>
      <c r="E60" s="28">
        <v>14.82</v>
      </c>
      <c r="F60" s="27" t="s">
        <v>162</v>
      </c>
      <c r="H60" s="29">
        <f>ROUND(E60*G60, 2)</f>
        <v>0</v>
      </c>
      <c r="J60" s="29">
        <f>ROUND(E60*G60, 2)</f>
        <v>0</v>
      </c>
      <c r="K60" s="30">
        <v>2.2499999999999998E-3</v>
      </c>
      <c r="L60" s="30">
        <f>E60*K60</f>
        <v>3.3345E-2</v>
      </c>
      <c r="P60" s="27">
        <v>46</v>
      </c>
      <c r="V60" s="31" t="s">
        <v>136</v>
      </c>
      <c r="Z60" s="27" t="s">
        <v>163</v>
      </c>
    </row>
    <row r="61" spans="1:26">
      <c r="A61" s="24">
        <v>35</v>
      </c>
      <c r="B61" s="25" t="s">
        <v>154</v>
      </c>
      <c r="C61" s="26" t="s">
        <v>172</v>
      </c>
      <c r="D61" s="51" t="s">
        <v>173</v>
      </c>
      <c r="E61" s="28">
        <v>24.74</v>
      </c>
      <c r="F61" s="27" t="s">
        <v>162</v>
      </c>
      <c r="H61" s="29">
        <f>ROUND(E61*G61, 2)</f>
        <v>0</v>
      </c>
      <c r="J61" s="29">
        <f>ROUND(E61*G61, 2)</f>
        <v>0</v>
      </c>
      <c r="M61" s="28">
        <v>1E-3</v>
      </c>
      <c r="N61" s="28">
        <f>E61*M61</f>
        <v>2.4739999999999998E-2</v>
      </c>
      <c r="P61" s="27">
        <v>47</v>
      </c>
      <c r="V61" s="31" t="s">
        <v>136</v>
      </c>
      <c r="Z61" s="27" t="s">
        <v>163</v>
      </c>
    </row>
    <row r="62" spans="1:26">
      <c r="A62" s="24">
        <v>36</v>
      </c>
      <c r="B62" s="25" t="s">
        <v>154</v>
      </c>
      <c r="C62" s="26" t="s">
        <v>174</v>
      </c>
      <c r="D62" s="51" t="s">
        <v>175</v>
      </c>
      <c r="E62" s="28">
        <v>41.6</v>
      </c>
      <c r="F62" s="27" t="s">
        <v>162</v>
      </c>
      <c r="H62" s="29">
        <f>ROUND(E62*G62, 2)</f>
        <v>0</v>
      </c>
      <c r="J62" s="29">
        <f>ROUND(E62*G62, 2)</f>
        <v>0</v>
      </c>
      <c r="K62" s="30">
        <v>2.7599999999999999E-3</v>
      </c>
      <c r="L62" s="30">
        <f>E62*K62</f>
        <v>0.114816</v>
      </c>
      <c r="P62" s="27">
        <v>48</v>
      </c>
      <c r="V62" s="31" t="s">
        <v>136</v>
      </c>
      <c r="Z62" s="27" t="s">
        <v>163</v>
      </c>
    </row>
    <row r="63" spans="1:26">
      <c r="A63" s="24">
        <v>37</v>
      </c>
      <c r="B63" s="25" t="s">
        <v>154</v>
      </c>
      <c r="C63" s="26" t="s">
        <v>176</v>
      </c>
      <c r="D63" s="51" t="s">
        <v>177</v>
      </c>
      <c r="E63" s="28">
        <v>19.36</v>
      </c>
      <c r="F63" s="27" t="s">
        <v>162</v>
      </c>
      <c r="H63" s="29">
        <f>ROUND(E63*G63, 2)</f>
        <v>0</v>
      </c>
      <c r="J63" s="29">
        <f>ROUND(E63*G63, 2)</f>
        <v>0</v>
      </c>
      <c r="M63" s="28">
        <v>2E-3</v>
      </c>
      <c r="N63" s="28">
        <f>E63*M63</f>
        <v>3.8719999999999997E-2</v>
      </c>
      <c r="P63" s="27">
        <v>19</v>
      </c>
      <c r="V63" s="31" t="s">
        <v>136</v>
      </c>
      <c r="Z63" s="27" t="s">
        <v>163</v>
      </c>
    </row>
    <row r="64" spans="1:26" ht="25.5">
      <c r="A64" s="24">
        <v>38</v>
      </c>
      <c r="B64" s="25" t="s">
        <v>154</v>
      </c>
      <c r="C64" s="26" t="s">
        <v>178</v>
      </c>
      <c r="D64" s="51" t="s">
        <v>179</v>
      </c>
      <c r="F64" s="27" t="s">
        <v>50</v>
      </c>
      <c r="H64" s="29">
        <f>ROUND(E64*G64, 2)</f>
        <v>0</v>
      </c>
      <c r="J64" s="29">
        <f>ROUND(E64*G64, 2)</f>
        <v>0</v>
      </c>
      <c r="P64" s="27">
        <v>50</v>
      </c>
      <c r="V64" s="31" t="s">
        <v>136</v>
      </c>
      <c r="Z64" s="27" t="s">
        <v>163</v>
      </c>
    </row>
    <row r="65" spans="1:26">
      <c r="D65" s="53" t="s">
        <v>180</v>
      </c>
      <c r="E65" s="54">
        <f>J65</f>
        <v>0</v>
      </c>
      <c r="H65" s="54">
        <f>SUM(H53:H64)</f>
        <v>0</v>
      </c>
      <c r="I65" s="54">
        <f>SUM(I53:I64)</f>
        <v>0</v>
      </c>
      <c r="J65" s="54">
        <f>SUM(J53:J64)</f>
        <v>0</v>
      </c>
      <c r="L65" s="55">
        <f>SUM(L53:L64)</f>
        <v>0.69450860000000003</v>
      </c>
      <c r="N65" s="56">
        <f>SUM(N53:N64)</f>
        <v>0.54400000000000004</v>
      </c>
      <c r="W65" s="32">
        <f>SUM(W53:W64)</f>
        <v>0</v>
      </c>
    </row>
    <row r="67" spans="1:26">
      <c r="B67" s="26" t="s">
        <v>181</v>
      </c>
    </row>
    <row r="68" spans="1:26" ht="25.5">
      <c r="A68" s="24">
        <v>39</v>
      </c>
      <c r="B68" s="25" t="s">
        <v>182</v>
      </c>
      <c r="C68" s="26" t="s">
        <v>183</v>
      </c>
      <c r="D68" s="51" t="s">
        <v>184</v>
      </c>
      <c r="E68" s="28">
        <v>96.28</v>
      </c>
      <c r="F68" s="27" t="s">
        <v>74</v>
      </c>
      <c r="H68" s="29">
        <f>ROUND(E68*G68, 2)</f>
        <v>0</v>
      </c>
      <c r="J68" s="29">
        <f>ROUND(E68*G68, 2)</f>
        <v>0</v>
      </c>
      <c r="K68" s="30">
        <v>3.4000000000000002E-4</v>
      </c>
      <c r="L68" s="30">
        <f>E68*K68</f>
        <v>3.2735200000000006E-2</v>
      </c>
      <c r="P68" s="27">
        <v>59</v>
      </c>
      <c r="V68" s="31" t="s">
        <v>136</v>
      </c>
      <c r="Z68" s="27" t="s">
        <v>185</v>
      </c>
    </row>
    <row r="69" spans="1:26">
      <c r="D69" s="53" t="s">
        <v>186</v>
      </c>
      <c r="E69" s="54">
        <f>J69</f>
        <v>0</v>
      </c>
      <c r="H69" s="54">
        <f>SUM(H67:H68)</f>
        <v>0</v>
      </c>
      <c r="I69" s="54">
        <f>SUM(I67:I68)</f>
        <v>0</v>
      </c>
      <c r="J69" s="54">
        <f>SUM(J67:J68)</f>
        <v>0</v>
      </c>
      <c r="L69" s="55">
        <f>SUM(L67:L68)</f>
        <v>3.2735200000000006E-2</v>
      </c>
      <c r="N69" s="56">
        <f>SUM(N67:N68)</f>
        <v>0</v>
      </c>
      <c r="W69" s="32">
        <f>SUM(W67:W68)</f>
        <v>0</v>
      </c>
    </row>
    <row r="71" spans="1:26">
      <c r="B71" s="26" t="s">
        <v>187</v>
      </c>
    </row>
    <row r="72" spans="1:26" ht="25.5">
      <c r="A72" s="24">
        <v>40</v>
      </c>
      <c r="B72" s="25" t="s">
        <v>188</v>
      </c>
      <c r="C72" s="26" t="s">
        <v>189</v>
      </c>
      <c r="D72" s="51" t="s">
        <v>190</v>
      </c>
      <c r="E72" s="28">
        <v>30</v>
      </c>
      <c r="F72" s="27" t="s">
        <v>74</v>
      </c>
      <c r="H72" s="29">
        <f>ROUND(E72*G72, 2)</f>
        <v>0</v>
      </c>
      <c r="J72" s="29">
        <f>ROUND(E72*G72, 2)</f>
        <v>0</v>
      </c>
      <c r="K72" s="30">
        <v>1.4999999999999999E-4</v>
      </c>
      <c r="L72" s="30">
        <f>E72*K72</f>
        <v>4.4999999999999997E-3</v>
      </c>
      <c r="P72" s="27">
        <v>60</v>
      </c>
      <c r="V72" s="31" t="s">
        <v>136</v>
      </c>
      <c r="Z72" s="27" t="s">
        <v>191</v>
      </c>
    </row>
    <row r="73" spans="1:26">
      <c r="A73" s="24">
        <v>41</v>
      </c>
      <c r="B73" s="25" t="s">
        <v>188</v>
      </c>
      <c r="C73" s="26" t="s">
        <v>192</v>
      </c>
      <c r="D73" s="51" t="s">
        <v>193</v>
      </c>
      <c r="E73" s="28">
        <v>30</v>
      </c>
      <c r="F73" s="27" t="s">
        <v>74</v>
      </c>
      <c r="H73" s="29">
        <f>ROUND(E73*G73, 2)</f>
        <v>0</v>
      </c>
      <c r="J73" s="29">
        <f>ROUND(E73*G73, 2)</f>
        <v>0</v>
      </c>
      <c r="K73" s="30">
        <v>1.8000000000000001E-4</v>
      </c>
      <c r="L73" s="30">
        <f>E73*K73</f>
        <v>5.4000000000000003E-3</v>
      </c>
      <c r="P73" s="27">
        <v>60</v>
      </c>
      <c r="V73" s="31" t="s">
        <v>136</v>
      </c>
      <c r="Z73" s="27" t="s">
        <v>191</v>
      </c>
    </row>
    <row r="74" spans="1:26">
      <c r="D74" s="53" t="s">
        <v>194</v>
      </c>
      <c r="E74" s="54">
        <f>J74</f>
        <v>0</v>
      </c>
      <c r="H74" s="54">
        <f>SUM(H71:H73)</f>
        <v>0</v>
      </c>
      <c r="I74" s="54">
        <f>SUM(I71:I73)</f>
        <v>0</v>
      </c>
      <c r="J74" s="54">
        <f>SUM(J71:J73)</f>
        <v>0</v>
      </c>
      <c r="L74" s="55">
        <f>SUM(L71:L73)</f>
        <v>9.8999999999999991E-3</v>
      </c>
      <c r="N74" s="56">
        <f>SUM(N71:N73)</f>
        <v>0</v>
      </c>
      <c r="W74" s="32">
        <f>SUM(W71:W73)</f>
        <v>0</v>
      </c>
    </row>
    <row r="76" spans="1:26">
      <c r="D76" s="53" t="s">
        <v>195</v>
      </c>
      <c r="E76" s="56">
        <f>J76</f>
        <v>0</v>
      </c>
      <c r="H76" s="54">
        <f>+H51+H65+H69+H74</f>
        <v>0</v>
      </c>
      <c r="I76" s="54">
        <f>+I51+I65+I69+I74</f>
        <v>0</v>
      </c>
      <c r="J76" s="54">
        <f>+J51+J65+J69+J74</f>
        <v>0</v>
      </c>
      <c r="L76" s="55">
        <f>+L51+L65+L69+L74</f>
        <v>1.8395924600000002</v>
      </c>
      <c r="N76" s="56">
        <f>+N51+N65+N69+N74</f>
        <v>0.8809800000000001</v>
      </c>
      <c r="W76" s="32">
        <f>+W51+W65+W69+W74</f>
        <v>0</v>
      </c>
    </row>
    <row r="78" spans="1:26">
      <c r="B78" s="52" t="s">
        <v>196</v>
      </c>
    </row>
    <row r="79" spans="1:26">
      <c r="B79" s="26" t="s">
        <v>197</v>
      </c>
    </row>
    <row r="80" spans="1:26" ht="25.5">
      <c r="A80" s="24">
        <v>42</v>
      </c>
      <c r="B80" s="25" t="s">
        <v>198</v>
      </c>
      <c r="C80" s="26" t="s">
        <v>199</v>
      </c>
      <c r="D80" s="51" t="s">
        <v>200</v>
      </c>
      <c r="E80" s="28">
        <v>1</v>
      </c>
      <c r="F80" s="27" t="s">
        <v>201</v>
      </c>
      <c r="H80" s="29">
        <f>ROUND(E80*G80, 2)</f>
        <v>0</v>
      </c>
      <c r="J80" s="29">
        <f>ROUND(E80*G80, 2)</f>
        <v>0</v>
      </c>
      <c r="P80" s="27">
        <v>61</v>
      </c>
      <c r="V80" s="31" t="s">
        <v>202</v>
      </c>
      <c r="Z80" s="27" t="s">
        <v>203</v>
      </c>
    </row>
    <row r="81" spans="1:26">
      <c r="A81" s="24">
        <v>43</v>
      </c>
      <c r="B81" s="25" t="s">
        <v>198</v>
      </c>
      <c r="C81" s="26" t="s">
        <v>204</v>
      </c>
      <c r="D81" s="51" t="s">
        <v>205</v>
      </c>
      <c r="E81" s="28">
        <v>41</v>
      </c>
      <c r="F81" s="27" t="s">
        <v>162</v>
      </c>
      <c r="H81" s="29">
        <f>ROUND(E81*G81, 2)</f>
        <v>0</v>
      </c>
      <c r="J81" s="29">
        <f>ROUND(E81*G81, 2)</f>
        <v>0</v>
      </c>
      <c r="P81" s="27">
        <v>62</v>
      </c>
      <c r="V81" s="31" t="s">
        <v>202</v>
      </c>
      <c r="Z81" s="27" t="s">
        <v>203</v>
      </c>
    </row>
    <row r="82" spans="1:26">
      <c r="A82" s="24">
        <v>44</v>
      </c>
      <c r="B82" s="25" t="s">
        <v>198</v>
      </c>
      <c r="C82" s="26" t="s">
        <v>206</v>
      </c>
      <c r="D82" s="51" t="s">
        <v>207</v>
      </c>
      <c r="E82" s="28">
        <v>31.5</v>
      </c>
      <c r="F82" s="27" t="s">
        <v>162</v>
      </c>
      <c r="H82" s="29">
        <f>ROUND(E82*G82, 2)</f>
        <v>0</v>
      </c>
      <c r="J82" s="29">
        <f>ROUND(E82*G82, 2)</f>
        <v>0</v>
      </c>
      <c r="P82" s="27">
        <v>63</v>
      </c>
      <c r="V82" s="31" t="s">
        <v>202</v>
      </c>
      <c r="Z82" s="27" t="s">
        <v>203</v>
      </c>
    </row>
    <row r="83" spans="1:26">
      <c r="D83" s="53" t="s">
        <v>208</v>
      </c>
      <c r="E83" s="54">
        <f>J83</f>
        <v>0</v>
      </c>
      <c r="H83" s="54">
        <f>SUM(H78:H82)</f>
        <v>0</v>
      </c>
      <c r="I83" s="54">
        <f>SUM(I78:I82)</f>
        <v>0</v>
      </c>
      <c r="J83" s="54">
        <f>SUM(J78:J82)</f>
        <v>0</v>
      </c>
      <c r="L83" s="55">
        <f>SUM(L78:L82)</f>
        <v>0</v>
      </c>
      <c r="N83" s="56">
        <f>SUM(N78:N82)</f>
        <v>0</v>
      </c>
      <c r="W83" s="32">
        <f>SUM(W78:W82)</f>
        <v>0</v>
      </c>
    </row>
    <row r="85" spans="1:26">
      <c r="D85" s="53" t="s">
        <v>209</v>
      </c>
      <c r="E85" s="54">
        <f>J85</f>
        <v>0</v>
      </c>
      <c r="H85" s="54">
        <f>+H83</f>
        <v>0</v>
      </c>
      <c r="I85" s="54">
        <f>+I83</f>
        <v>0</v>
      </c>
      <c r="J85" s="54">
        <f>+J83</f>
        <v>0</v>
      </c>
      <c r="L85" s="55">
        <f>+L83</f>
        <v>0</v>
      </c>
      <c r="N85" s="56">
        <f>+N83</f>
        <v>0</v>
      </c>
      <c r="W85" s="32">
        <f>+W83</f>
        <v>0</v>
      </c>
    </row>
    <row r="87" spans="1:26">
      <c r="D87" s="64" t="s">
        <v>210</v>
      </c>
      <c r="E87" s="54">
        <f>J87</f>
        <v>0</v>
      </c>
      <c r="H87" s="54">
        <f>+H41+H76+H85</f>
        <v>0</v>
      </c>
      <c r="I87" s="54">
        <f>+I41+I76+I85</f>
        <v>0</v>
      </c>
      <c r="J87" s="54">
        <f>+J41+J76+J85</f>
        <v>0</v>
      </c>
      <c r="L87" s="55">
        <f>+L41+L76+L85</f>
        <v>21.55277843</v>
      </c>
      <c r="N87" s="56">
        <f>+N41+N76+N85</f>
        <v>2.1674800000000003</v>
      </c>
      <c r="W87" s="32">
        <f>+W41+W76+W85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/>
  </sheetViews>
  <sheetFormatPr defaultRowHeight="12.75"/>
  <cols>
    <col min="1" max="1" width="15.7109375" style="22" customWidth="1"/>
    <col min="2" max="3" width="45.7109375" style="22" customWidth="1"/>
    <col min="4" max="4" width="11.28515625" style="23" customWidth="1"/>
    <col min="5" max="16384" width="9.140625" style="1"/>
  </cols>
  <sheetData>
    <row r="1" spans="1:6">
      <c r="A1" s="16" t="s">
        <v>62</v>
      </c>
      <c r="B1" s="17"/>
      <c r="C1" s="17"/>
      <c r="D1" s="18" t="s">
        <v>16</v>
      </c>
    </row>
    <row r="2" spans="1:6">
      <c r="A2" s="16" t="s">
        <v>17</v>
      </c>
      <c r="B2" s="17"/>
      <c r="C2" s="17"/>
      <c r="D2" s="18" t="s">
        <v>64</v>
      </c>
    </row>
    <row r="3" spans="1:6">
      <c r="A3" s="16" t="s">
        <v>18</v>
      </c>
      <c r="B3" s="17"/>
      <c r="C3" s="17"/>
      <c r="D3" s="18" t="s">
        <v>65</v>
      </c>
    </row>
    <row r="4" spans="1:6">
      <c r="A4" s="17"/>
      <c r="B4" s="17"/>
      <c r="C4" s="17"/>
      <c r="D4" s="17"/>
    </row>
    <row r="5" spans="1:6">
      <c r="A5" s="16" t="s">
        <v>66</v>
      </c>
      <c r="B5" s="17"/>
      <c r="C5" s="17"/>
      <c r="D5" s="17"/>
    </row>
    <row r="6" spans="1:6">
      <c r="A6" s="16"/>
      <c r="B6" s="17"/>
      <c r="C6" s="17"/>
      <c r="D6" s="17"/>
    </row>
    <row r="7" spans="1:6">
      <c r="A7" s="16"/>
      <c r="B7" s="17"/>
      <c r="C7" s="17"/>
      <c r="D7" s="17"/>
    </row>
    <row r="8" spans="1:6">
      <c r="A8" s="1" t="s">
        <v>67</v>
      </c>
      <c r="B8" s="19"/>
      <c r="C8" s="20"/>
      <c r="D8" s="21"/>
    </row>
    <row r="9" spans="1:6">
      <c r="A9" s="36" t="s">
        <v>58</v>
      </c>
      <c r="B9" s="36" t="s">
        <v>59</v>
      </c>
      <c r="C9" s="36" t="s">
        <v>60</v>
      </c>
      <c r="D9" s="37" t="s">
        <v>61</v>
      </c>
      <c r="F9" s="1" t="s">
        <v>211</v>
      </c>
    </row>
    <row r="10" spans="1:6">
      <c r="A10" s="38"/>
      <c r="B10" s="38"/>
      <c r="C10" s="39"/>
      <c r="D10" s="40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Používateľ systému Windows</cp:lastModifiedBy>
  <cp:lastPrinted>2016-04-18T11:45:03Z</cp:lastPrinted>
  <dcterms:created xsi:type="dcterms:W3CDTF">1999-04-06T07:39:42Z</dcterms:created>
  <dcterms:modified xsi:type="dcterms:W3CDTF">2019-06-07T11:08:33Z</dcterms:modified>
</cp:coreProperties>
</file>